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Мичурина д. 10" sheetId="1" r:id="rId1"/>
  </sheets>
  <externalReferences>
    <externalReference r:id="rId2"/>
  </externalReferences>
  <definedNames>
    <definedName name="АДРЕС" localSheetId="0">'ул Мичурина д. 10'!$B$3</definedName>
    <definedName name="АДРЕС">#REF!</definedName>
    <definedName name="АДРЕС2">#REF!</definedName>
    <definedName name="ВХДОЛГ" localSheetId="0">'ул Мичурина д. 10'!$G$9</definedName>
    <definedName name="ВХДОЛГ">#REF!</definedName>
    <definedName name="ВХСАЛЬДО" localSheetId="0">'ул Мичурина д. 10'!$D$9</definedName>
    <definedName name="ВХСАЛЬДО">#REF!</definedName>
    <definedName name="ВХСАЛЬДО3МЕС">#REF!</definedName>
    <definedName name="ДОГОВОР" localSheetId="0">'ул Мичурина д. 10'!$B$4</definedName>
    <definedName name="ДОГОВОР">#REF!</definedName>
    <definedName name="ДОЛГ" localSheetId="0">'ул Мичурина д. 10'!$A$9</definedName>
    <definedName name="ДОЛГ">#REF!</definedName>
    <definedName name="ЗАТРАЧЕНОК" localSheetId="0">'ул Мичурина д. 10'!$D$41</definedName>
    <definedName name="ЗАТРАЧЕНОК">#REF!</definedName>
    <definedName name="ЗАТРАЧЕНОТ" localSheetId="0">'ул Мичурина д. 10'!$D$40</definedName>
    <definedName name="ЗАТРАЧЕНОТ">#REF!</definedName>
    <definedName name="ЗАТРЕМ" localSheetId="0">'ул Мичурина д. 10'!$D$56</definedName>
    <definedName name="ЗАТРЕМ">#REF!</definedName>
    <definedName name="ИСХДОЛГ" localSheetId="0">'ул Мичурина д. 10'!$G$46</definedName>
    <definedName name="ИСХДОЛГ">#REF!</definedName>
    <definedName name="ИСХСАЛЬДО" localSheetId="0">'ул Мичурина д. 10'!$D$46</definedName>
    <definedName name="ИСХСАЛЬДО">#REF!</definedName>
    <definedName name="ИСХСАЛЬДО3МЕС">#REF!</definedName>
    <definedName name="КАП" localSheetId="0">'ул Мичурина д. 10'!$C$41</definedName>
    <definedName name="КАП">#REF!</definedName>
    <definedName name="КАПРЕМ">#REF!</definedName>
    <definedName name="КПЕРЕЧИСК" localSheetId="0">'ул Мичурина д. 10'!$G$41</definedName>
    <definedName name="КПЕРЕЧИСК">#REF!</definedName>
    <definedName name="КПЕРЕЧИСТ" localSheetId="0">'ул Мичурина д. 10'!$G$40</definedName>
    <definedName name="КПЕРЕЧИСТ">#REF!</definedName>
    <definedName name="НАЧЗАГОД">#REF!</definedName>
    <definedName name="НАЧЗАГОДНЕЖ">#REF!</definedName>
    <definedName name="НАЧРЕМ" localSheetId="0">'ул Мичурина д. 10'!$D$54</definedName>
    <definedName name="НАЧРЕМ">#REF!</definedName>
    <definedName name="НЕЖНАЧРЕМ" localSheetId="0">'ул Мичурина д. 10'!$D$55</definedName>
    <definedName name="НЕЖНАЧРЕМ">#REF!</definedName>
    <definedName name="ОПАЛЧЕНОТ" localSheetId="0">'ул Мичурина д. 10'!$E$40</definedName>
    <definedName name="ОПАЛЧЕНОТ">#REF!</definedName>
    <definedName name="ОПЛАЧЕНОК" localSheetId="0">'ул Мичурина д. 10'!$E$41</definedName>
    <definedName name="ОПЛАЧЕНОК">#REF!</definedName>
    <definedName name="ОСВОЕНО">#REF!</definedName>
    <definedName name="ОСТ" localSheetId="0">'ул Мичурина д. 10'!$A$46</definedName>
    <definedName name="ОСТ">#REF!</definedName>
    <definedName name="ПЛОЩАДЬ" localSheetId="0">'ул Мичурина д. 10'!$B$5</definedName>
    <definedName name="ПЛОЩАДЬ">#REF!</definedName>
    <definedName name="ПЛОЩАДЬДОМА">#REF!</definedName>
    <definedName name="РАЗМЕРПЛАТЫ" localSheetId="0">'ул Мичурина д. 10'!$C$11</definedName>
    <definedName name="РАЗМЕРПЛАТЫ">#REF!</definedName>
    <definedName name="СНРЕМ" localSheetId="0">'ул Мичурина д. 10'!#REF!</definedName>
    <definedName name="СНРЕМ">#REF!</definedName>
    <definedName name="ТАРОТОП" localSheetId="0">'ул Мичурина д. 10'!$C$16</definedName>
    <definedName name="ТАРОТОП">#REF!</definedName>
    <definedName name="ТАРХВС" localSheetId="0">'ул Мичурина д. 10'!$C$17</definedName>
    <definedName name="ТАРХВС">#REF!</definedName>
    <definedName name="ТБО" localSheetId="0">'ул Мичурина д. 10'!$C$13</definedName>
    <definedName name="ТБО">#REF!</definedName>
    <definedName name="ТБОНАЧ" localSheetId="0">'ул Мичурина д. 10'!$D$13</definedName>
    <definedName name="ТБОНАЧ">#REF!</definedName>
    <definedName name="ТБОНЕД" localSheetId="0">'ул Мичурина д. 10'!$F$13</definedName>
    <definedName name="ТБОНЕД">#REF!</definedName>
    <definedName name="ТБООПЛ" localSheetId="0">'ул Мичурина д. 10'!$E$13</definedName>
    <definedName name="ТБООПЛ">#REF!</definedName>
    <definedName name="ТБОПОСТ" localSheetId="0">'ул Мичурина д. 10'!$G$13</definedName>
    <definedName name="ТБОПОСТ">#REF!</definedName>
    <definedName name="ТЕК" localSheetId="0">'ул Мичурина д. 10'!$C$40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<sst xmlns="http://schemas.openxmlformats.org/spreadsheetml/2006/main" count="65" uniqueCount="62">
  <si>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</si>
  <si>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</si>
  <si>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Мичурина д. 10</t>
  </si>
  <si>
    <t>Договор управления №:</t>
  </si>
  <si>
    <t xml:space="preserve">№ 25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</si>
  <si>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</si>
  <si>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</si>
  <si>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</si>
  <si>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</si>
  <si>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</si>
  <si>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</si>
  <si>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</si>
  <si>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</si>
  <si>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</si>
  <si>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</si>
  <si>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</si>
  <si>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</si>
  <si>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</si>
  <si>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</si>
  <si>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</si>
  <si>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</si>
  <si>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</si>
  <si>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</si>
  <si>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</si>
  <si>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</si>
  <si>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</si>
  <si>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</si>
  <si>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</si>
  <si>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</si>
  <si>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</si>
  <si>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</si>
  <si>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</si>
  <si>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</si>
  <si>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</si>
  <si>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</si>
  <si>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</si>
  <si>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</si>
  <si>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Ремонт кровли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</si>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</sst>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5;&#1080;%20&#1086;&#1090;&#1095;&#1077;&#1090;%20&#1046;&#1056;&#1069;&#1059;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/>
  <dimension ref="A1:CS712"/>
  <sheetViews>
    <sheetView tabSelected="1" topLeftCell="A36" workbookViewId="0">
      <selection activeCell="E51" sqref="E51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2582.3999999999996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353380.39000000007</v>
      </c>
      <c r="E9" s="10" t="s">
        <v>8</v>
      </c>
      <c r="F9" s="11"/>
      <c r="G9" s="9">
        <v>91187.099999999991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279494.27000000031</v>
      </c>
      <c r="E13" s="24">
        <v>271912.77000000025</v>
      </c>
      <c r="F13" s="25">
        <f>ТБОНАЧ-ТБООПЛ</f>
        <v>7581.5000000000582</v>
      </c>
      <c r="G13" s="26">
        <f>ТБООПЛ</f>
        <v>271912.77000000025</v>
      </c>
    </row>
    <row r="14" spans="1:7" ht="13.5" thickBot="1" x14ac:dyDescent="0.25">
      <c r="A14" s="27"/>
      <c r="B14" s="28" t="s">
        <v>17</v>
      </c>
      <c r="C14" s="29"/>
      <c r="D14" s="30">
        <f>D13</f>
        <v>279494.27000000031</v>
      </c>
      <c r="E14" s="30">
        <f>E13</f>
        <v>271912.77000000025</v>
      </c>
      <c r="F14" s="30">
        <f>F13</f>
        <v>7581.5000000000582</v>
      </c>
      <c r="G14" s="30">
        <f>SUM(ТБОПОСТ)</f>
        <v>271912.77000000025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914846.4700000002</v>
      </c>
      <c r="E16" s="24">
        <v>904355.37000000058</v>
      </c>
      <c r="F16" s="25">
        <f t="shared" ref="F16:F25" si="0">D16-E16</f>
        <v>10491.099999999627</v>
      </c>
      <c r="G16" s="26">
        <f t="shared" ref="G16:G25" si="1">E16</f>
        <v>904355.37000000058</v>
      </c>
    </row>
    <row r="17" spans="1:7" x14ac:dyDescent="0.2">
      <c r="A17" s="34"/>
      <c r="B17" s="35" t="s">
        <v>20</v>
      </c>
      <c r="C17" s="23">
        <v>25.95</v>
      </c>
      <c r="D17" s="24">
        <v>198591.53999999992</v>
      </c>
      <c r="E17" s="24">
        <v>187598.97999999989</v>
      </c>
      <c r="F17" s="25">
        <f t="shared" si="0"/>
        <v>10992.560000000027</v>
      </c>
      <c r="G17" s="26">
        <f t="shared" si="1"/>
        <v>187598.97999999989</v>
      </c>
    </row>
    <row r="18" spans="1:7" x14ac:dyDescent="0.2">
      <c r="A18" s="34"/>
      <c r="B18" s="35" t="s">
        <v>21</v>
      </c>
      <c r="C18" s="23">
        <v>17.79</v>
      </c>
      <c r="D18" s="24">
        <v>129047.04000000007</v>
      </c>
      <c r="E18" s="24">
        <v>125426.12000000001</v>
      </c>
      <c r="F18" s="25">
        <f t="shared" si="0"/>
        <v>3620.9200000000565</v>
      </c>
      <c r="G18" s="26">
        <f t="shared" si="1"/>
        <v>125426.12000000001</v>
      </c>
    </row>
    <row r="19" spans="1:7" x14ac:dyDescent="0.2">
      <c r="A19" s="34"/>
      <c r="B19" s="35" t="s">
        <v>22</v>
      </c>
      <c r="C19" s="23">
        <v>4.2300000000000004</v>
      </c>
      <c r="D19" s="24">
        <v>139179.23000000001</v>
      </c>
      <c r="E19" s="24">
        <v>177550.03</v>
      </c>
      <c r="F19" s="25">
        <f t="shared" si="0"/>
        <v>-38370.799999999988</v>
      </c>
      <c r="G19" s="26">
        <f t="shared" si="1"/>
        <v>177550.03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1381664.2800000003</v>
      </c>
      <c r="E26" s="30">
        <f>SUM(E16:E25)</f>
        <v>1394930.5000000007</v>
      </c>
      <c r="F26" s="30">
        <f>SUM(F16:F25)</f>
        <v>-13266.220000000278</v>
      </c>
      <c r="G26" s="30">
        <f>SUM(G16:G25)</f>
        <v>1394930.5000000007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104900.54999999997</v>
      </c>
      <c r="E28" s="24">
        <v>98650.169999999969</v>
      </c>
      <c r="F28" s="25">
        <f>D28-E28</f>
        <v>6250.3800000000047</v>
      </c>
      <c r="G28" s="26">
        <f t="shared" ref="G28:G37" si="2">E28</f>
        <v>98650.169999999969</v>
      </c>
    </row>
    <row r="29" spans="1:7" x14ac:dyDescent="0.2">
      <c r="A29" s="34"/>
      <c r="B29" s="35" t="s">
        <v>25</v>
      </c>
      <c r="C29" s="23">
        <v>0</v>
      </c>
      <c r="D29" s="24">
        <v>23910</v>
      </c>
      <c r="E29" s="24">
        <v>23250.940000000002</v>
      </c>
      <c r="F29" s="25">
        <f>D29-E29</f>
        <v>659.05999999999767</v>
      </c>
      <c r="G29" s="26">
        <f t="shared" si="2"/>
        <v>23250.940000000002</v>
      </c>
    </row>
    <row r="30" spans="1:7" x14ac:dyDescent="0.2">
      <c r="A30" s="34"/>
      <c r="B30" s="35" t="s">
        <v>26</v>
      </c>
      <c r="C30" s="23">
        <v>7.14</v>
      </c>
      <c r="D30" s="24">
        <v>3084.48</v>
      </c>
      <c r="E30" s="24">
        <v>3063.6</v>
      </c>
      <c r="F30" s="25">
        <f t="shared" ref="F30:F37" si="3">D30-E30</f>
        <v>20.880000000000109</v>
      </c>
      <c r="G30" s="26">
        <f t="shared" si="2"/>
        <v>3063.6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131895.02999999997</v>
      </c>
      <c r="E38" s="30">
        <f>SUM(E28:E37)</f>
        <v>124964.70999999998</v>
      </c>
      <c r="F38" s="30">
        <f>SUM(F28:F37)</f>
        <v>6930.3200000000024</v>
      </c>
      <c r="G38" s="30">
        <f>SUM(G28:G37)</f>
        <v>124964.70999999998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51137.350000000035</v>
      </c>
      <c r="E40" s="24">
        <v>51664.490000000049</v>
      </c>
      <c r="F40" s="25">
        <f>ЗАТРАЧЕНОТ-ОПАЛЧЕНОТ</f>
        <v>-527.14000000001397</v>
      </c>
      <c r="G40" s="45">
        <v>37953.800000000003</v>
      </c>
    </row>
    <row r="41" spans="1:7" x14ac:dyDescent="0.2">
      <c r="A41" s="21"/>
      <c r="B41" s="35" t="s">
        <v>30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51137.350000000035</v>
      </c>
      <c r="E42" s="30">
        <f>E41+E40</f>
        <v>51664.490000000049</v>
      </c>
      <c r="F42" s="30">
        <f>F41+F40</f>
        <v>-527.14000000001397</v>
      </c>
      <c r="G42" s="30">
        <f>КПЕРЕЧИСТ+КПЕРЕЧИСК</f>
        <v>37953.800000000003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1844190.9300000004</v>
      </c>
      <c r="E44" s="30">
        <f>E42+E38+E26+E14</f>
        <v>1843472.4700000009</v>
      </c>
      <c r="F44" s="30">
        <f>F42+F38+F26+F14</f>
        <v>718.45999999976902</v>
      </c>
      <c r="G44" s="30">
        <f>G42+G38+G26+G14</f>
        <v>1829761.780000001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353636.60000000027</v>
      </c>
      <c r="E46" s="10" t="s">
        <v>8</v>
      </c>
      <c r="F46" s="11"/>
      <c r="G46" s="9">
        <v>119197.93000000004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D54" s="56">
        <v>52550.170000000027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36</v>
      </c>
      <c r="B56" s="58"/>
      <c r="D56" s="59">
        <v>37953.800000000003</v>
      </c>
      <c r="E56" s="59"/>
    </row>
    <row r="57" spans="1:7" x14ac:dyDescent="0.2">
      <c r="A57" s="60" t="s">
        <v>37</v>
      </c>
      <c r="B57" s="61"/>
      <c r="C57" s="61"/>
      <c r="D57" s="61"/>
      <c r="E57" s="61"/>
      <c r="F57" s="61">
        <v>37953.800000000003</v>
      </c>
      <c r="G57" s="62"/>
    </row>
    <row r="58" spans="1:7" s="63" customFormat="1" x14ac:dyDescent="0.2"/>
    <row r="59" spans="1:7" s="63" customFormat="1" x14ac:dyDescent="0.2">
      <c r="A59" s="64" t="s">
        <v>38</v>
      </c>
    </row>
    <row r="60" spans="1:7" s="63" customFormat="1" x14ac:dyDescent="0.2"/>
    <row r="61" spans="1:7" s="63" customFormat="1" x14ac:dyDescent="0.2">
      <c r="A61" s="65" t="s">
        <v>39</v>
      </c>
      <c r="B61" s="65"/>
      <c r="D61" s="66">
        <v>20499.290000000008</v>
      </c>
      <c r="E61" s="67"/>
    </row>
    <row r="62" spans="1:7" s="63" customFormat="1" x14ac:dyDescent="0.2">
      <c r="A62" s="65" t="s">
        <v>40</v>
      </c>
      <c r="B62" s="65"/>
      <c r="D62" s="68">
        <v>0</v>
      </c>
      <c r="E62" s="69"/>
    </row>
    <row r="63" spans="1:7" s="63" customFormat="1" x14ac:dyDescent="0.2">
      <c r="A63" s="65" t="s">
        <v>41</v>
      </c>
      <c r="B63" s="65"/>
      <c r="D63" s="68">
        <v>1200</v>
      </c>
      <c r="E63" s="69"/>
    </row>
    <row r="64" spans="1:7" s="63" customFormat="1" x14ac:dyDescent="0.2">
      <c r="A64" s="65" t="s">
        <v>42</v>
      </c>
      <c r="B64" s="65"/>
      <c r="D64" s="68">
        <v>192516.5</v>
      </c>
      <c r="E64" s="69"/>
    </row>
    <row r="65" spans="1:97" s="63" customFormat="1" x14ac:dyDescent="0.2">
      <c r="A65" s="65" t="s">
        <v>43</v>
      </c>
      <c r="B65" s="65"/>
      <c r="D65" s="70">
        <v>0</v>
      </c>
      <c r="E65" s="71"/>
    </row>
    <row r="66" spans="1:97" s="63" customFormat="1" x14ac:dyDescent="0.2">
      <c r="A66" s="72" t="s">
        <v>44</v>
      </c>
      <c r="B66" s="72"/>
      <c r="C66" s="72"/>
      <c r="D66" s="72"/>
      <c r="E66" s="72"/>
      <c r="F66" s="72" t="s">
        <v>45</v>
      </c>
      <c r="G66" s="72"/>
    </row>
    <row r="67" spans="1:97" s="63" customFormat="1" x14ac:dyDescent="0.2">
      <c r="A67" s="73" t="s">
        <v>46</v>
      </c>
      <c r="B67" s="73"/>
      <c r="D67" s="74">
        <v>21699.290000000008</v>
      </c>
      <c r="E67" s="75"/>
    </row>
    <row r="68" spans="1:97" s="63" customFormat="1" x14ac:dyDescent="0.2"/>
    <row r="69" spans="1:97" s="63" customFormat="1" x14ac:dyDescent="0.2"/>
    <row r="70" spans="1:97" s="63" customFormat="1" x14ac:dyDescent="0.2"/>
    <row r="71" spans="1:97" s="63" customFormat="1" x14ac:dyDescent="0.2"/>
    <row r="72" spans="1:97" s="63" customFormat="1" x14ac:dyDescent="0.2">
      <c r="A72" s="76" t="s">
        <v>47</v>
      </c>
      <c r="B72" s="76"/>
      <c r="C72" s="76"/>
      <c r="D72" s="76"/>
      <c r="E72" s="76"/>
      <c r="F72" s="76"/>
      <c r="G72" s="76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3" customFormat="1" x14ac:dyDescent="0.2">
      <c r="A73" s="76" t="s">
        <v>48</v>
      </c>
      <c r="B73" s="76"/>
      <c r="C73" s="76"/>
      <c r="D73" s="76"/>
      <c r="E73" s="76"/>
      <c r="F73" s="76"/>
      <c r="G73" s="76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7"/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50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6" t="s">
        <v>51</v>
      </c>
      <c r="B77" s="76"/>
      <c r="C77" s="76"/>
      <c r="D77" s="76"/>
      <c r="E77" s="76"/>
      <c r="F77" s="76"/>
      <c r="G77" s="76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7"/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53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6" t="s">
        <v>54</v>
      </c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7"/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56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6" t="s">
        <v>57</v>
      </c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ht="15" x14ac:dyDescent="0.25">
      <c r="A88" s="78" t="s">
        <v>58</v>
      </c>
      <c r="B88" s="78"/>
      <c r="C88" s="78"/>
      <c r="D88" s="78"/>
      <c r="E88" s="78"/>
      <c r="F88" s="79" t="s">
        <v>59</v>
      </c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ht="15" x14ac:dyDescent="0.25">
      <c r="A89" s="78"/>
      <c r="B89" s="78"/>
      <c r="C89" s="78"/>
      <c r="D89" s="78"/>
      <c r="E89" s="78"/>
      <c r="F89" s="80"/>
      <c r="G89" s="80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/>
      <c r="B90" s="78"/>
      <c r="C90" s="78"/>
      <c r="D90" s="78"/>
      <c r="E90" s="78"/>
      <c r="F90" s="79"/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 t="s">
        <v>60</v>
      </c>
      <c r="B91" s="78"/>
      <c r="C91" s="78"/>
      <c r="D91" s="78"/>
      <c r="E91" s="78"/>
      <c r="F91" s="79" t="s">
        <v>61</v>
      </c>
      <c r="G91" s="79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/>
    <row r="170" spans="1:97" s="63" customFormat="1" x14ac:dyDescent="0.2"/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Мичурина д. 10</vt:lpstr>
      <vt:lpstr>'ул Мичурина д. 10'!АДРЕС</vt:lpstr>
      <vt:lpstr>'ул Мичурина д. 10'!ВХДОЛГ</vt:lpstr>
      <vt:lpstr>'ул Мичурина д. 10'!ВХСАЛЬДО</vt:lpstr>
      <vt:lpstr>'ул Мичурина д. 10'!ДОГОВОР</vt:lpstr>
      <vt:lpstr>'ул Мичурина д. 10'!ДОЛГ</vt:lpstr>
      <vt:lpstr>'ул Мичурина д. 10'!ЗАТРАЧЕНОК</vt:lpstr>
      <vt:lpstr>'ул Мичурина д. 10'!ЗАТРАЧЕНОТ</vt:lpstr>
      <vt:lpstr>'ул Мичурина д. 10'!ЗАТРЕМ</vt:lpstr>
      <vt:lpstr>'ул Мичурина д. 10'!ИСХДОЛГ</vt:lpstr>
      <vt:lpstr>'ул Мичурина д. 10'!ИСХСАЛЬДО</vt:lpstr>
      <vt:lpstr>'ул Мичурина д. 10'!КАП</vt:lpstr>
      <vt:lpstr>'ул Мичурина д. 10'!КПЕРЕЧИСК</vt:lpstr>
      <vt:lpstr>'ул Мичурина д. 10'!КПЕРЕЧИСТ</vt:lpstr>
      <vt:lpstr>'ул Мичурина д. 10'!НАЧРЕМ</vt:lpstr>
      <vt:lpstr>'ул Мичурина д. 10'!НЕЖНАЧРЕМ</vt:lpstr>
      <vt:lpstr>'ул Мичурина д. 10'!ОПАЛЧЕНОТ</vt:lpstr>
      <vt:lpstr>'ул Мичурина д. 10'!ОПЛАЧЕНОК</vt:lpstr>
      <vt:lpstr>'ул Мичурина д. 10'!ОСТ</vt:lpstr>
      <vt:lpstr>'ул Мичурина д. 10'!ПЛОЩАДЬ</vt:lpstr>
      <vt:lpstr>'ул Мичурина д. 10'!РАЗМЕРПЛАТЫ</vt:lpstr>
      <vt:lpstr>'ул Мичурина д. 10'!ТАРОТОП</vt:lpstr>
      <vt:lpstr>'ул Мичурина д. 10'!ТАРХВС</vt:lpstr>
      <vt:lpstr>'ул Мичурина д. 10'!ТБО</vt:lpstr>
      <vt:lpstr>'ул Мичурина д. 10'!ТБОНАЧ</vt:lpstr>
      <vt:lpstr>'ул Мичурина д. 10'!ТБОНЕД</vt:lpstr>
      <vt:lpstr>'ул Мичурина д. 10'!ТБООПЛ</vt:lpstr>
      <vt:lpstr>'ул Мичурина д. 10'!ТБОПОСТ</vt:lpstr>
      <vt:lpstr>'ул Мичурина д. 10'!ТЕК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2018-03-30T13:08:54Z</dcterms:created>
  <dcterms:modified xsi:type="dcterms:W3CDTF">2018-03-30T13:08:54Z</dcterms:modified>
</cp:coreProperties>
</file>